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9440" windowHeight="11730" activeTab="0"/>
  </bookViews>
  <sheets>
    <sheet name="収支計画書" sheetId="1" r:id="rId1"/>
  </sheets>
  <definedNames>
    <definedName name="_xlnm.Print_Area" localSheetId="0">'収支計画書'!$C$1:$I$68</definedName>
  </definedNames>
  <calcPr fullCalcOnLoad="1"/>
</workbook>
</file>

<file path=xl/sharedStrings.xml><?xml version="1.0" encoding="utf-8"?>
<sst xmlns="http://schemas.openxmlformats.org/spreadsheetml/2006/main" count="105" uniqueCount="90">
  <si>
    <t>収</t>
  </si>
  <si>
    <t>算出根拠</t>
  </si>
  <si>
    <t>科目／期間</t>
  </si>
  <si>
    <t>（単位：千円）</t>
  </si>
  <si>
    <t>経</t>
  </si>
  <si>
    <t>費</t>
  </si>
  <si>
    <t>小　計（②）</t>
  </si>
  <si>
    <t>小　計（①）</t>
  </si>
  <si>
    <t>経常収支（①－②）</t>
  </si>
  <si>
    <t>③</t>
  </si>
  <si>
    <t>入</t>
  </si>
  <si>
    <t>支</t>
  </si>
  <si>
    <t>出</t>
  </si>
  <si>
    <t>⑥</t>
  </si>
  <si>
    <t>財</t>
  </si>
  <si>
    <t>務</t>
  </si>
  <si>
    <t>収</t>
  </si>
  <si>
    <t>常</t>
  </si>
  <si>
    <t>借入金返済</t>
  </si>
  <si>
    <t>小　計（④）</t>
  </si>
  <si>
    <t>小　計（⑤）</t>
  </si>
  <si>
    <t>※行数が不足している場合には様式を適宜修正してください。</t>
  </si>
  <si>
    <t>経営者報酬</t>
  </si>
  <si>
    <t>光熱水費</t>
  </si>
  <si>
    <t>Ａ商品</t>
  </si>
  <si>
    <t>Ｂ商品</t>
  </si>
  <si>
    <t>仕入れ</t>
  </si>
  <si>
    <t>【仕入】</t>
  </si>
  <si>
    <t>@30千円/月×8月</t>
  </si>
  <si>
    <t>@30千円/月×12月</t>
  </si>
  <si>
    <t>前年度繰越</t>
  </si>
  <si>
    <t>広告宣伝費</t>
  </si>
  <si>
    <t>出張旅費他</t>
  </si>
  <si>
    <t>自己資金</t>
  </si>
  <si>
    <t>前年度繰越</t>
  </si>
  <si>
    <t>借入</t>
  </si>
  <si>
    <t>＠200千円×1名×12月</t>
  </si>
  <si>
    <t>＠250千円×１名×8月</t>
  </si>
  <si>
    <t>＠250千円×１名×12月</t>
  </si>
  <si>
    <t>【光熱水費】＠50千円/月</t>
  </si>
  <si>
    <t>※経費については、助成対象経費内訳書と関連付けてください。</t>
  </si>
  <si>
    <t>※提出の際は，文字色を赤から黒へ変更してください。</t>
  </si>
  <si>
    <t>売上原価</t>
  </si>
  <si>
    <t>支</t>
  </si>
  <si>
    <t>設</t>
  </si>
  <si>
    <t>備</t>
  </si>
  <si>
    <t>小　計（⑦）</t>
  </si>
  <si>
    <t>小　計（⑧）</t>
  </si>
  <si>
    <t>⑨</t>
  </si>
  <si>
    <t>⑩</t>
  </si>
  <si>
    <t>財務収支（⑦－⑧）</t>
  </si>
  <si>
    <t>翌年繰越(③＋⑥＋⑨）</t>
  </si>
  <si>
    <t>設備収支（④－⑤）</t>
  </si>
  <si>
    <t>売上</t>
  </si>
  <si>
    <t>【光熱水費】　＠50千円/月</t>
  </si>
  <si>
    <t>【家賃】＠95千円/月×8月
【通信費】＠6500円×8月＋20,000円</t>
  </si>
  <si>
    <t>使用料賃借料</t>
  </si>
  <si>
    <t>従業員（パート）給与</t>
  </si>
  <si>
    <t>従業員（正社員）給与</t>
  </si>
  <si>
    <t>福利厚生費（社保）</t>
  </si>
  <si>
    <t>（報酬＋給与）×0.2</t>
  </si>
  <si>
    <t>＠900円×6ｈｒ×21日×8月</t>
  </si>
  <si>
    <t>委託経費（パッケージ代）</t>
  </si>
  <si>
    <t>その他経費</t>
  </si>
  <si>
    <t>＠850円×420個/月×8月</t>
  </si>
  <si>
    <t>＠1,600円×85個/月×8月</t>
  </si>
  <si>
    <t>原材料費（A）</t>
  </si>
  <si>
    <t>売上額×0.3</t>
  </si>
  <si>
    <t>＠850円×840個/月×12月</t>
  </si>
  <si>
    <t>＠1,600円×150個/月×12月</t>
  </si>
  <si>
    <t>【家賃】＠95千円/月×12月
【通信費】＠6500円×12月</t>
  </si>
  <si>
    <t>＠1,100円×630個/月×12月</t>
  </si>
  <si>
    <t>＠900円×6ｈｒ×21日×12月×1.5名</t>
  </si>
  <si>
    <t>売上額×0.１</t>
  </si>
  <si>
    <t>C商品</t>
  </si>
  <si>
    <t>D商品</t>
  </si>
  <si>
    <t>＠3,000円×32個/月×8月</t>
  </si>
  <si>
    <t>＠85円×4000個＋製作費40,000円</t>
  </si>
  <si>
    <t>＠3000円×65個/月×12月</t>
  </si>
  <si>
    <t>セット商品E</t>
  </si>
  <si>
    <t>セット商品F</t>
  </si>
  <si>
    <t>備品（パソコン）</t>
  </si>
  <si>
    <t>生産用機器</t>
  </si>
  <si>
    <t>生産用機材一式</t>
  </si>
  <si>
    <t>収支計画書</t>
  </si>
  <si>
    <t>今期</t>
  </si>
  <si>
    <t>来期</t>
  </si>
  <si>
    <t>（申請年度）</t>
  </si>
  <si>
    <t>（2年度目）</t>
  </si>
  <si>
    <t>創業バックアップ助成金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</si>
</sst>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0.0%"/>
    <numFmt numFmtId="179" formatCode="0.000%"/>
    <numFmt numFmtId="180" formatCode="#,##0.0;[Red]\-#,##0.0"/>
    <numFmt numFmtId="181" formatCode="#,##0_ "/>
    <numFmt numFmtId="182" formatCode="#,##0_);[Red]\(#,##0\)"/>
    <numFmt numFmtId="183" formatCode="#,##0;&quot;△ &quot;#,##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2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9"/>
      <name val="ＭＳ Ｐ明朝"/>
      <family val="1"/>
    </font>
    <font>
      <sz val="11"/>
      <name val="Century"/>
      <family val="1"/>
    </font>
    <font>
      <sz val="12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11"/>
      <color indexed="10"/>
      <name val="ＭＳ Ｐ明朝"/>
      <family val="1"/>
    </font>
    <font>
      <sz val="14"/>
      <color indexed="10"/>
      <name val="ＭＳ Ｐ明朝"/>
      <family val="1"/>
    </font>
    <font>
      <sz val="14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11"/>
      <color rgb="FFFF0000"/>
      <name val="ＭＳ Ｐ明朝"/>
      <family val="1"/>
    </font>
    <font>
      <sz val="14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hair"/>
      <bottom style="thin"/>
    </border>
    <border>
      <left style="thin"/>
      <right style="thin">
        <color indexed="2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3"/>
      </left>
      <right style="thin">
        <color indexed="2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23"/>
      </left>
      <right style="thin"/>
      <top style="thin"/>
      <bottom style="hair"/>
    </border>
    <border>
      <left style="thin">
        <color indexed="23"/>
      </left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2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23"/>
      </left>
      <right style="medium"/>
      <top style="hair"/>
      <bottom style="thin"/>
    </border>
    <border>
      <left style="thin">
        <color indexed="23"/>
      </left>
      <right style="medium"/>
      <top style="thin"/>
      <bottom style="thin"/>
    </border>
    <border>
      <left style="thin">
        <color indexed="2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" fillId="0" borderId="0" xfId="61" applyFont="1" applyFill="1">
      <alignment/>
      <protection/>
    </xf>
    <xf numFmtId="0" fontId="1" fillId="0" borderId="10" xfId="61" applyFont="1" applyFill="1" applyBorder="1">
      <alignment/>
      <protection/>
    </xf>
    <xf numFmtId="0" fontId="1" fillId="0" borderId="11" xfId="61" applyFont="1" applyFill="1" applyBorder="1">
      <alignment/>
      <protection/>
    </xf>
    <xf numFmtId="0" fontId="1" fillId="0" borderId="12" xfId="61" applyFont="1" applyFill="1" applyBorder="1">
      <alignment/>
      <protection/>
    </xf>
    <xf numFmtId="0" fontId="1" fillId="0" borderId="0" xfId="61" applyFont="1" applyFill="1" applyBorder="1">
      <alignment/>
      <protection/>
    </xf>
    <xf numFmtId="0" fontId="1" fillId="0" borderId="0" xfId="61" applyFont="1" applyFill="1" applyBorder="1" applyAlignment="1">
      <alignment horizontal="distributed"/>
      <protection/>
    </xf>
    <xf numFmtId="0" fontId="1" fillId="0" borderId="13" xfId="61" applyFont="1" applyFill="1" applyBorder="1">
      <alignment/>
      <protection/>
    </xf>
    <xf numFmtId="0" fontId="1" fillId="0" borderId="14" xfId="61" applyFont="1" applyFill="1" applyBorder="1" applyAlignment="1">
      <alignment horizontal="distributed" vertical="distributed"/>
      <protection/>
    </xf>
    <xf numFmtId="3" fontId="1" fillId="0" borderId="0" xfId="61" applyNumberFormat="1" applyFont="1" applyFill="1">
      <alignment/>
      <protection/>
    </xf>
    <xf numFmtId="0" fontId="6" fillId="0" borderId="0" xfId="0" applyFont="1" applyAlignment="1">
      <alignment vertical="center"/>
    </xf>
    <xf numFmtId="0" fontId="1" fillId="0" borderId="15" xfId="61" applyFont="1" applyFill="1" applyBorder="1" applyAlignment="1">
      <alignment horizontal="center" vertical="center"/>
      <protection/>
    </xf>
    <xf numFmtId="0" fontId="1" fillId="0" borderId="16" xfId="61" applyFont="1" applyFill="1" applyBorder="1" applyAlignment="1">
      <alignment horizontal="center" vertical="center"/>
      <protection/>
    </xf>
    <xf numFmtId="0" fontId="1" fillId="0" borderId="17" xfId="61" applyFont="1" applyFill="1" applyBorder="1" applyAlignment="1">
      <alignment horizontal="center" vertical="center"/>
      <protection/>
    </xf>
    <xf numFmtId="0" fontId="1" fillId="0" borderId="10" xfId="61" applyFont="1" applyFill="1" applyBorder="1" applyAlignment="1">
      <alignment horizontal="center" vertical="center"/>
      <protection/>
    </xf>
    <xf numFmtId="0" fontId="1" fillId="0" borderId="11" xfId="61" applyFont="1" applyFill="1" applyBorder="1" applyAlignment="1">
      <alignment horizontal="center" vertical="center"/>
      <protection/>
    </xf>
    <xf numFmtId="0" fontId="1" fillId="0" borderId="18" xfId="61" applyFont="1" applyFill="1" applyBorder="1" applyAlignment="1">
      <alignment horizontal="center" vertical="center"/>
      <protection/>
    </xf>
    <xf numFmtId="0" fontId="1" fillId="0" borderId="19" xfId="61" applyFont="1" applyFill="1" applyBorder="1" applyAlignment="1">
      <alignment horizontal="center" vertical="center"/>
      <protection/>
    </xf>
    <xf numFmtId="0" fontId="1" fillId="0" borderId="20" xfId="61" applyFont="1" applyFill="1" applyBorder="1" applyAlignment="1">
      <alignment horizontal="center" vertical="center"/>
      <protection/>
    </xf>
    <xf numFmtId="0" fontId="1" fillId="0" borderId="21" xfId="61" applyFont="1" applyFill="1" applyBorder="1" applyAlignment="1">
      <alignment horizontal="left" vertical="center"/>
      <protection/>
    </xf>
    <xf numFmtId="183" fontId="1" fillId="0" borderId="22" xfId="61" applyNumberFormat="1" applyFont="1" applyFill="1" applyBorder="1">
      <alignment/>
      <protection/>
    </xf>
    <xf numFmtId="183" fontId="1" fillId="0" borderId="23" xfId="61" applyNumberFormat="1" applyFont="1" applyFill="1" applyBorder="1">
      <alignment/>
      <protection/>
    </xf>
    <xf numFmtId="0" fontId="49" fillId="0" borderId="24" xfId="0" applyFont="1" applyBorder="1" applyAlignment="1" quotePrefix="1">
      <alignment horizontal="left" vertical="center" shrinkToFit="1"/>
    </xf>
    <xf numFmtId="0" fontId="49" fillId="0" borderId="24" xfId="0" applyFont="1" applyBorder="1" applyAlignment="1" quotePrefix="1">
      <alignment vertical="center" shrinkToFit="1"/>
    </xf>
    <xf numFmtId="0" fontId="8" fillId="0" borderId="0" xfId="61" applyFont="1" applyFill="1" applyBorder="1" applyAlignment="1" quotePrefix="1">
      <alignment horizontal="left" vertical="center" textRotation="180"/>
      <protection/>
    </xf>
    <xf numFmtId="0" fontId="7" fillId="0" borderId="25" xfId="61" applyFont="1" applyFill="1" applyBorder="1">
      <alignment/>
      <protection/>
    </xf>
    <xf numFmtId="38" fontId="49" fillId="0" borderId="26" xfId="61" applyNumberFormat="1" applyFont="1" applyFill="1" applyBorder="1">
      <alignment/>
      <protection/>
    </xf>
    <xf numFmtId="0" fontId="1" fillId="0" borderId="27" xfId="61" applyFont="1" applyFill="1" applyBorder="1" applyAlignment="1">
      <alignment horizontal="left" vertical="center"/>
      <protection/>
    </xf>
    <xf numFmtId="0" fontId="1" fillId="0" borderId="21" xfId="61" applyFont="1" applyFill="1" applyBorder="1">
      <alignment/>
      <protection/>
    </xf>
    <xf numFmtId="0" fontId="50" fillId="0" borderId="21" xfId="61" applyFont="1" applyFill="1" applyBorder="1" applyAlignment="1">
      <alignment horizontal="left" vertical="center"/>
      <protection/>
    </xf>
    <xf numFmtId="0" fontId="50" fillId="0" borderId="21" xfId="61" applyFont="1" applyFill="1" applyBorder="1" applyAlignment="1">
      <alignment horizontal="left" vertical="center" shrinkToFit="1"/>
      <protection/>
    </xf>
    <xf numFmtId="3" fontId="9" fillId="0" borderId="0" xfId="61" applyNumberFormat="1" applyFont="1" applyFill="1" applyBorder="1" applyAlignment="1">
      <alignment vertical="center"/>
      <protection/>
    </xf>
    <xf numFmtId="183" fontId="1" fillId="0" borderId="28" xfId="61" applyNumberFormat="1" applyFont="1" applyFill="1" applyBorder="1" applyAlignment="1">
      <alignment horizontal="right" vertical="center"/>
      <protection/>
    </xf>
    <xf numFmtId="0" fontId="7" fillId="0" borderId="29" xfId="61" applyFont="1" applyFill="1" applyBorder="1">
      <alignment/>
      <protection/>
    </xf>
    <xf numFmtId="38" fontId="50" fillId="0" borderId="30" xfId="61" applyNumberFormat="1" applyFont="1" applyFill="1" applyBorder="1">
      <alignment/>
      <protection/>
    </xf>
    <xf numFmtId="0" fontId="1" fillId="0" borderId="29" xfId="61" applyFont="1" applyFill="1" applyBorder="1">
      <alignment/>
      <protection/>
    </xf>
    <xf numFmtId="0" fontId="7" fillId="0" borderId="31" xfId="0" applyFont="1" applyFill="1" applyBorder="1" applyAlignment="1" quotePrefix="1">
      <alignment horizontal="left" vertical="center" shrinkToFit="1"/>
    </xf>
    <xf numFmtId="183" fontId="7" fillId="0" borderId="32" xfId="49" applyNumberFormat="1" applyFont="1" applyFill="1" applyBorder="1" applyAlignment="1">
      <alignment horizontal="right"/>
    </xf>
    <xf numFmtId="183" fontId="7" fillId="0" borderId="33" xfId="49" applyNumberFormat="1" applyFont="1" applyFill="1" applyBorder="1" applyAlignment="1">
      <alignment horizontal="right"/>
    </xf>
    <xf numFmtId="0" fontId="49" fillId="0" borderId="34" xfId="0" applyFont="1" applyBorder="1" applyAlignment="1" quotePrefix="1">
      <alignment horizontal="left" vertical="center" shrinkToFit="1"/>
    </xf>
    <xf numFmtId="0" fontId="49" fillId="0" borderId="34" xfId="0" applyFont="1" applyBorder="1" applyAlignment="1">
      <alignment horizontal="left" vertical="center" shrinkToFit="1"/>
    </xf>
    <xf numFmtId="0" fontId="49" fillId="0" borderId="34" xfId="0" applyFont="1" applyBorder="1" applyAlignment="1" quotePrefix="1">
      <alignment vertical="center" shrinkToFit="1"/>
    </xf>
    <xf numFmtId="0" fontId="49" fillId="0" borderId="34" xfId="0" applyFont="1" applyFill="1" applyBorder="1" applyAlignment="1" quotePrefix="1">
      <alignment horizontal="left" vertical="center" shrinkToFit="1"/>
    </xf>
    <xf numFmtId="0" fontId="50" fillId="0" borderId="35" xfId="61" applyFont="1" applyFill="1" applyBorder="1" applyAlignment="1">
      <alignment horizontal="left" vertical="center"/>
      <protection/>
    </xf>
    <xf numFmtId="0" fontId="50" fillId="0" borderId="27" xfId="61" applyFont="1" applyFill="1" applyBorder="1">
      <alignment/>
      <protection/>
    </xf>
    <xf numFmtId="0" fontId="50" fillId="0" borderId="21" xfId="61" applyFont="1" applyFill="1" applyBorder="1">
      <alignment/>
      <protection/>
    </xf>
    <xf numFmtId="0" fontId="49" fillId="0" borderId="35" xfId="61" applyFont="1" applyFill="1" applyBorder="1" applyAlignment="1" quotePrefix="1">
      <alignment vertical="center"/>
      <protection/>
    </xf>
    <xf numFmtId="0" fontId="49" fillId="0" borderId="36" xfId="61" applyFont="1" applyFill="1" applyBorder="1" applyAlignment="1" quotePrefix="1">
      <alignment vertical="center"/>
      <protection/>
    </xf>
    <xf numFmtId="0" fontId="0" fillId="0" borderId="0" xfId="0" applyFont="1" applyAlignment="1">
      <alignment vertical="center"/>
    </xf>
    <xf numFmtId="3" fontId="7" fillId="0" borderId="25" xfId="49" applyNumberFormat="1" applyFont="1" applyFill="1" applyBorder="1" applyAlignment="1" quotePrefix="1">
      <alignment horizontal="left" vertical="center"/>
    </xf>
    <xf numFmtId="3" fontId="7" fillId="0" borderId="29" xfId="49" applyNumberFormat="1" applyFont="1" applyFill="1" applyBorder="1" applyAlignment="1" quotePrefix="1">
      <alignment horizontal="left" vertical="center"/>
    </xf>
    <xf numFmtId="0" fontId="1" fillId="0" borderId="27" xfId="61" applyFont="1" applyFill="1" applyBorder="1">
      <alignment/>
      <protection/>
    </xf>
    <xf numFmtId="0" fontId="1" fillId="0" borderId="37" xfId="61" applyFont="1" applyFill="1" applyBorder="1" applyAlignment="1">
      <alignment horizontal="center" vertical="center"/>
      <protection/>
    </xf>
    <xf numFmtId="183" fontId="7" fillId="0" borderId="25" xfId="61" applyNumberFormat="1" applyFont="1" applyFill="1" applyBorder="1">
      <alignment/>
      <protection/>
    </xf>
    <xf numFmtId="0" fontId="50" fillId="0" borderId="26" xfId="61" applyFont="1" applyFill="1" applyBorder="1" applyAlignment="1">
      <alignment horizontal="left" vertical="center"/>
      <protection/>
    </xf>
    <xf numFmtId="0" fontId="49" fillId="0" borderId="24" xfId="0" applyFont="1" applyBorder="1" applyAlignment="1">
      <alignment horizontal="left" vertical="center" shrinkToFit="1"/>
    </xf>
    <xf numFmtId="0" fontId="50" fillId="0" borderId="38" xfId="61" applyFont="1" applyFill="1" applyBorder="1">
      <alignment/>
      <protection/>
    </xf>
    <xf numFmtId="0" fontId="50" fillId="0" borderId="39" xfId="61" applyFont="1" applyFill="1" applyBorder="1" applyAlignment="1">
      <alignment horizontal="left" vertical="center"/>
      <protection/>
    </xf>
    <xf numFmtId="3" fontId="50" fillId="0" borderId="17" xfId="49" applyNumberFormat="1" applyFont="1" applyFill="1" applyBorder="1" applyAlignment="1">
      <alignment horizontal="center" shrinkToFit="1"/>
    </xf>
    <xf numFmtId="0" fontId="49" fillId="0" borderId="34" xfId="0" applyFont="1" applyBorder="1" applyAlignment="1">
      <alignment horizontal="left" vertical="center" wrapText="1" shrinkToFit="1"/>
    </xf>
    <xf numFmtId="0" fontId="1" fillId="0" borderId="0" xfId="61" applyFont="1" applyFill="1" applyBorder="1" applyAlignment="1">
      <alignment horizontal="center" vertical="center" textRotation="180"/>
      <protection/>
    </xf>
    <xf numFmtId="0" fontId="50" fillId="0" borderId="40" xfId="61" applyFont="1" applyFill="1" applyBorder="1" applyAlignment="1">
      <alignment horizontal="left" vertical="center"/>
      <protection/>
    </xf>
    <xf numFmtId="0" fontId="49" fillId="0" borderId="41" xfId="0" applyFont="1" applyFill="1" applyBorder="1" applyAlignment="1" quotePrefix="1">
      <alignment horizontal="left" vertical="center" shrinkToFit="1"/>
    </xf>
    <xf numFmtId="3" fontId="51" fillId="0" borderId="35" xfId="49" applyNumberFormat="1" applyFont="1" applyFill="1" applyBorder="1" applyAlignment="1">
      <alignment horizontal="right" vertical="center"/>
    </xf>
    <xf numFmtId="3" fontId="51" fillId="0" borderId="21" xfId="49" applyNumberFormat="1" applyFont="1" applyFill="1" applyBorder="1" applyAlignment="1">
      <alignment horizontal="right" vertical="center"/>
    </xf>
    <xf numFmtId="3" fontId="51" fillId="0" borderId="11" xfId="49" applyNumberFormat="1" applyFont="1" applyFill="1" applyBorder="1" applyAlignment="1">
      <alignment horizontal="right" vertical="center"/>
    </xf>
    <xf numFmtId="3" fontId="10" fillId="0" borderId="25" xfId="49" applyNumberFormat="1" applyFont="1" applyFill="1" applyBorder="1" applyAlignment="1">
      <alignment horizontal="right" vertical="center"/>
    </xf>
    <xf numFmtId="3" fontId="51" fillId="0" borderId="16" xfId="49" applyNumberFormat="1" applyFont="1" applyFill="1" applyBorder="1" applyAlignment="1">
      <alignment horizontal="right" vertical="center"/>
    </xf>
    <xf numFmtId="3" fontId="51" fillId="0" borderId="40" xfId="49" applyNumberFormat="1" applyFont="1" applyFill="1" applyBorder="1" applyAlignment="1">
      <alignment horizontal="right" vertical="center"/>
    </xf>
    <xf numFmtId="3" fontId="51" fillId="0" borderId="26" xfId="49" applyNumberFormat="1" applyFont="1" applyFill="1" applyBorder="1" applyAlignment="1">
      <alignment horizontal="right" vertical="center"/>
    </xf>
    <xf numFmtId="3" fontId="51" fillId="0" borderId="17" xfId="49" applyNumberFormat="1" applyFont="1" applyFill="1" applyBorder="1" applyAlignment="1">
      <alignment horizontal="right" vertical="center"/>
    </xf>
    <xf numFmtId="183" fontId="10" fillId="0" borderId="32" xfId="49" applyNumberFormat="1" applyFont="1" applyFill="1" applyBorder="1" applyAlignment="1">
      <alignment horizontal="right" vertical="center"/>
    </xf>
    <xf numFmtId="182" fontId="10" fillId="0" borderId="27" xfId="61" applyNumberFormat="1" applyFont="1" applyFill="1" applyBorder="1" applyAlignment="1">
      <alignment horizontal="right" vertical="center"/>
      <protection/>
    </xf>
    <xf numFmtId="182" fontId="10" fillId="0" borderId="21" xfId="61" applyNumberFormat="1" applyFont="1" applyFill="1" applyBorder="1" applyAlignment="1">
      <alignment horizontal="right" vertical="center"/>
      <protection/>
    </xf>
    <xf numFmtId="182" fontId="10" fillId="0" borderId="25" xfId="61" applyNumberFormat="1" applyFont="1" applyFill="1" applyBorder="1" applyAlignment="1">
      <alignment horizontal="right" vertical="center"/>
      <protection/>
    </xf>
    <xf numFmtId="182" fontId="51" fillId="0" borderId="35" xfId="61" applyNumberFormat="1" applyFont="1" applyFill="1" applyBorder="1" applyAlignment="1">
      <alignment horizontal="right" vertical="center"/>
      <protection/>
    </xf>
    <xf numFmtId="182" fontId="51" fillId="0" borderId="17" xfId="61" applyNumberFormat="1" applyFont="1" applyFill="1" applyBorder="1" applyAlignment="1">
      <alignment horizontal="right" vertical="center"/>
      <protection/>
    </xf>
    <xf numFmtId="183" fontId="10" fillId="0" borderId="25" xfId="61" applyNumberFormat="1" applyFont="1" applyFill="1" applyBorder="1" applyAlignment="1">
      <alignment horizontal="right" vertical="center"/>
      <protection/>
    </xf>
    <xf numFmtId="182" fontId="51" fillId="0" borderId="27" xfId="61" applyNumberFormat="1" applyFont="1" applyFill="1" applyBorder="1" applyAlignment="1">
      <alignment horizontal="right" vertical="center"/>
      <protection/>
    </xf>
    <xf numFmtId="182" fontId="51" fillId="0" borderId="21" xfId="61" applyNumberFormat="1" applyFont="1" applyFill="1" applyBorder="1" applyAlignment="1">
      <alignment horizontal="right" vertical="center"/>
      <protection/>
    </xf>
    <xf numFmtId="183" fontId="10" fillId="0" borderId="22" xfId="61" applyNumberFormat="1" applyFont="1" applyFill="1" applyBorder="1" applyAlignment="1">
      <alignment horizontal="right" vertical="center"/>
      <protection/>
    </xf>
    <xf numFmtId="183" fontId="10" fillId="0" borderId="27" xfId="61" applyNumberFormat="1" applyFont="1" applyFill="1" applyBorder="1" applyAlignment="1">
      <alignment horizontal="right"/>
      <protection/>
    </xf>
    <xf numFmtId="0" fontId="10" fillId="0" borderId="21" xfId="61" applyFont="1" applyFill="1" applyBorder="1" applyAlignment="1">
      <alignment horizontal="right"/>
      <protection/>
    </xf>
    <xf numFmtId="0" fontId="51" fillId="0" borderId="35" xfId="61" applyFont="1" applyFill="1" applyBorder="1" applyAlignment="1">
      <alignment horizontal="right"/>
      <protection/>
    </xf>
    <xf numFmtId="38" fontId="51" fillId="0" borderId="26" xfId="61" applyNumberFormat="1" applyFont="1" applyFill="1" applyBorder="1" applyAlignment="1">
      <alignment horizontal="right"/>
      <protection/>
    </xf>
    <xf numFmtId="183" fontId="51" fillId="0" borderId="27" xfId="61" applyNumberFormat="1" applyFont="1" applyFill="1" applyBorder="1" applyAlignment="1">
      <alignment horizontal="right"/>
      <protection/>
    </xf>
    <xf numFmtId="0" fontId="51" fillId="0" borderId="21" xfId="61" applyFont="1" applyFill="1" applyBorder="1" applyAlignment="1">
      <alignment horizontal="right"/>
      <protection/>
    </xf>
    <xf numFmtId="0" fontId="50" fillId="0" borderId="0" xfId="61" applyFont="1" applyFill="1" applyBorder="1" applyAlignment="1">
      <alignment horizontal="left" vertical="center"/>
      <protection/>
    </xf>
    <xf numFmtId="182" fontId="51" fillId="0" borderId="11" xfId="61" applyNumberFormat="1" applyFont="1" applyFill="1" applyBorder="1" applyAlignment="1">
      <alignment horizontal="right" vertical="center"/>
      <protection/>
    </xf>
    <xf numFmtId="0" fontId="49" fillId="0" borderId="11" xfId="61" applyFont="1" applyFill="1" applyBorder="1" applyAlignment="1" quotePrefix="1">
      <alignment vertical="center"/>
      <protection/>
    </xf>
    <xf numFmtId="0" fontId="51" fillId="0" borderId="11" xfId="61" applyFont="1" applyFill="1" applyBorder="1" applyAlignment="1">
      <alignment horizontal="right"/>
      <protection/>
    </xf>
    <xf numFmtId="0" fontId="49" fillId="0" borderId="42" xfId="0" applyFont="1" applyFill="1" applyBorder="1" applyAlignment="1" quotePrefix="1">
      <alignment horizontal="left" vertical="center" shrinkToFit="1"/>
    </xf>
    <xf numFmtId="0" fontId="49" fillId="0" borderId="43" xfId="0" applyFont="1" applyFill="1" applyBorder="1" applyAlignment="1" quotePrefix="1">
      <alignment horizontal="left" vertical="center" shrinkToFit="1"/>
    </xf>
    <xf numFmtId="0" fontId="49" fillId="0" borderId="44" xfId="0" applyFont="1" applyFill="1" applyBorder="1" applyAlignment="1" quotePrefix="1">
      <alignment horizontal="left" vertical="center" shrinkToFit="1"/>
    </xf>
    <xf numFmtId="0" fontId="49" fillId="0" borderId="26" xfId="0" applyFont="1" applyBorder="1" applyAlignment="1" quotePrefix="1">
      <alignment horizontal="left" vertical="center" shrinkToFit="1"/>
    </xf>
    <xf numFmtId="38" fontId="1" fillId="0" borderId="45" xfId="61" applyNumberFormat="1" applyFont="1" applyFill="1" applyBorder="1" applyAlignment="1">
      <alignment horizontal="center"/>
      <protection/>
    </xf>
    <xf numFmtId="0" fontId="1" fillId="0" borderId="46" xfId="61" applyFont="1" applyFill="1" applyBorder="1" applyAlignment="1">
      <alignment vertical="center"/>
      <protection/>
    </xf>
    <xf numFmtId="0" fontId="49" fillId="0" borderId="47" xfId="0" applyFont="1" applyFill="1" applyBorder="1" applyAlignment="1" quotePrefix="1">
      <alignment horizontal="left" vertical="center" shrinkToFit="1"/>
    </xf>
    <xf numFmtId="0" fontId="1" fillId="0" borderId="48" xfId="61" applyFont="1" applyFill="1" applyBorder="1" applyAlignment="1">
      <alignment vertical="center"/>
      <protection/>
    </xf>
    <xf numFmtId="0" fontId="49" fillId="0" borderId="49" xfId="0" applyFont="1" applyBorder="1" applyAlignment="1" quotePrefix="1">
      <alignment horizontal="left" vertical="center" shrinkToFit="1"/>
    </xf>
    <xf numFmtId="0" fontId="7" fillId="0" borderId="50" xfId="0" applyFont="1" applyFill="1" applyBorder="1" applyAlignment="1" quotePrefix="1">
      <alignment horizontal="left" vertical="center" shrinkToFit="1"/>
    </xf>
    <xf numFmtId="0" fontId="1" fillId="0" borderId="48" xfId="61" applyFont="1" applyFill="1" applyBorder="1">
      <alignment/>
      <protection/>
    </xf>
    <xf numFmtId="0" fontId="49" fillId="0" borderId="47" xfId="0" applyFont="1" applyBorder="1" applyAlignment="1">
      <alignment horizontal="left" vertical="center" shrinkToFit="1"/>
    </xf>
    <xf numFmtId="0" fontId="49" fillId="0" borderId="51" xfId="0" applyFont="1" applyFill="1" applyBorder="1" applyAlignment="1" quotePrefix="1">
      <alignment horizontal="left" vertical="center" shrinkToFit="1"/>
    </xf>
    <xf numFmtId="0" fontId="49" fillId="0" borderId="52" xfId="0" applyFont="1" applyFill="1" applyBorder="1" applyAlignment="1" quotePrefix="1">
      <alignment horizontal="left" vertical="center" shrinkToFit="1"/>
    </xf>
    <xf numFmtId="0" fontId="50" fillId="0" borderId="53" xfId="61" applyFont="1" applyFill="1" applyBorder="1">
      <alignment/>
      <protection/>
    </xf>
    <xf numFmtId="0" fontId="49" fillId="0" borderId="47" xfId="0" applyFont="1" applyBorder="1" applyAlignment="1" quotePrefix="1">
      <alignment horizontal="left" vertical="center" shrinkToFit="1"/>
    </xf>
    <xf numFmtId="0" fontId="49" fillId="0" borderId="51" xfId="0" applyFont="1" applyBorder="1" applyAlignment="1" quotePrefix="1">
      <alignment horizontal="left" vertical="center" shrinkToFit="1"/>
    </xf>
    <xf numFmtId="0" fontId="49" fillId="0" borderId="51" xfId="0" applyFont="1" applyBorder="1" applyAlignment="1">
      <alignment horizontal="left" vertical="center" wrapText="1" shrinkToFit="1"/>
    </xf>
    <xf numFmtId="0" fontId="49" fillId="0" borderId="51" xfId="0" applyFont="1" applyBorder="1" applyAlignment="1">
      <alignment horizontal="left" vertical="center" shrinkToFit="1"/>
    </xf>
    <xf numFmtId="0" fontId="49" fillId="0" borderId="51" xfId="0" applyFont="1" applyBorder="1" applyAlignment="1" quotePrefix="1">
      <alignment vertical="center" shrinkToFit="1"/>
    </xf>
    <xf numFmtId="3" fontId="49" fillId="0" borderId="54" xfId="49" applyNumberFormat="1" applyFont="1" applyFill="1" applyBorder="1" applyAlignment="1">
      <alignment horizontal="left" vertical="center"/>
    </xf>
    <xf numFmtId="0" fontId="1" fillId="0" borderId="55" xfId="61" applyFont="1" applyFill="1" applyBorder="1" applyAlignment="1">
      <alignment vertical="center"/>
      <protection/>
    </xf>
    <xf numFmtId="0" fontId="1" fillId="0" borderId="56" xfId="61" applyFont="1" applyFill="1" applyBorder="1">
      <alignment/>
      <protection/>
    </xf>
    <xf numFmtId="0" fontId="1" fillId="0" borderId="57" xfId="61" applyFont="1" applyFill="1" applyBorder="1">
      <alignment/>
      <protection/>
    </xf>
    <xf numFmtId="0" fontId="49" fillId="0" borderId="54" xfId="61" applyFont="1" applyFill="1" applyBorder="1" applyAlignment="1" quotePrefix="1">
      <alignment vertical="center"/>
      <protection/>
    </xf>
    <xf numFmtId="0" fontId="1" fillId="0" borderId="58" xfId="61" applyFont="1" applyFill="1" applyBorder="1">
      <alignment/>
      <protection/>
    </xf>
    <xf numFmtId="183" fontId="1" fillId="0" borderId="29" xfId="61" applyNumberFormat="1" applyFont="1" applyFill="1" applyBorder="1">
      <alignment/>
      <protection/>
    </xf>
    <xf numFmtId="0" fontId="50" fillId="0" borderId="56" xfId="61" applyFont="1" applyFill="1" applyBorder="1">
      <alignment/>
      <protection/>
    </xf>
    <xf numFmtId="0" fontId="50" fillId="0" borderId="57" xfId="61" applyFont="1" applyFill="1" applyBorder="1">
      <alignment/>
      <protection/>
    </xf>
    <xf numFmtId="0" fontId="1" fillId="0" borderId="59" xfId="61" applyFont="1" applyFill="1" applyBorder="1">
      <alignment/>
      <protection/>
    </xf>
    <xf numFmtId="0" fontId="50" fillId="0" borderId="39" xfId="61" applyFont="1" applyFill="1" applyBorder="1">
      <alignment/>
      <protection/>
    </xf>
    <xf numFmtId="183" fontId="51" fillId="0" borderId="39" xfId="61" applyNumberFormat="1" applyFont="1" applyFill="1" applyBorder="1" applyAlignment="1">
      <alignment horizontal="right"/>
      <protection/>
    </xf>
    <xf numFmtId="0" fontId="50" fillId="0" borderId="60" xfId="61" applyFont="1" applyFill="1" applyBorder="1">
      <alignment/>
      <protection/>
    </xf>
    <xf numFmtId="0" fontId="50" fillId="33" borderId="39" xfId="61" applyFont="1" applyFill="1" applyBorder="1" applyAlignment="1">
      <alignment horizontal="left" vertical="center"/>
      <protection/>
    </xf>
    <xf numFmtId="182" fontId="51" fillId="33" borderId="39" xfId="61" applyNumberFormat="1" applyFont="1" applyFill="1" applyBorder="1" applyAlignment="1">
      <alignment horizontal="right" vertical="center"/>
      <protection/>
    </xf>
    <xf numFmtId="0" fontId="8" fillId="0" borderId="0" xfId="61" applyFont="1" applyFill="1" applyBorder="1" applyAlignment="1" quotePrefix="1">
      <alignment horizontal="left" vertical="center" textRotation="180"/>
      <protection/>
    </xf>
    <xf numFmtId="0" fontId="1" fillId="0" borderId="0" xfId="61" applyFont="1" applyFill="1" applyBorder="1" applyAlignment="1">
      <alignment horizontal="right" vertical="center"/>
      <protection/>
    </xf>
    <xf numFmtId="0" fontId="1" fillId="0" borderId="61" xfId="61" applyFont="1" applyFill="1" applyBorder="1" applyAlignment="1">
      <alignment horizontal="center" vertical="center"/>
      <protection/>
    </xf>
    <xf numFmtId="0" fontId="1" fillId="0" borderId="62" xfId="61" applyFont="1" applyFill="1" applyBorder="1" applyAlignment="1">
      <alignment horizontal="center" vertical="center"/>
      <protection/>
    </xf>
    <xf numFmtId="38" fontId="1" fillId="0" borderId="17" xfId="61" applyNumberFormat="1" applyFont="1" applyFill="1" applyBorder="1" applyAlignment="1">
      <alignment horizontal="center" vertical="center"/>
      <protection/>
    </xf>
    <xf numFmtId="38" fontId="1" fillId="0" borderId="63" xfId="61" applyNumberFormat="1" applyFont="1" applyFill="1" applyBorder="1" applyAlignment="1">
      <alignment horizontal="center" vertical="center"/>
      <protection/>
    </xf>
    <xf numFmtId="0" fontId="1" fillId="0" borderId="16" xfId="61" applyFont="1" applyFill="1" applyBorder="1" applyAlignment="1">
      <alignment horizontal="center" vertical="center" wrapText="1"/>
      <protection/>
    </xf>
    <xf numFmtId="0" fontId="1" fillId="0" borderId="11" xfId="61" applyFont="1" applyFill="1" applyBorder="1" applyAlignment="1">
      <alignment horizontal="center" vertical="center" wrapText="1"/>
      <protection/>
    </xf>
    <xf numFmtId="0" fontId="1" fillId="0" borderId="17" xfId="61" applyFont="1" applyFill="1" applyBorder="1" applyAlignment="1">
      <alignment horizontal="center" vertical="center" wrapText="1"/>
      <protection/>
    </xf>
    <xf numFmtId="0" fontId="1" fillId="0" borderId="64" xfId="61" applyFont="1" applyFill="1" applyBorder="1" applyAlignment="1">
      <alignment horizontal="center" vertical="center"/>
      <protection/>
    </xf>
    <xf numFmtId="0" fontId="1" fillId="0" borderId="65" xfId="61" applyFont="1" applyFill="1" applyBorder="1" applyAlignment="1">
      <alignment horizontal="center" vertical="center"/>
      <protection/>
    </xf>
    <xf numFmtId="0" fontId="1" fillId="0" borderId="66" xfId="61" applyFont="1" applyFill="1" applyBorder="1" applyAlignment="1">
      <alignment horizontal="center" vertical="center"/>
      <protection/>
    </xf>
    <xf numFmtId="0" fontId="1" fillId="0" borderId="59" xfId="61" applyFont="1" applyFill="1" applyBorder="1" applyAlignment="1">
      <alignment horizontal="center" vertical="center"/>
      <protection/>
    </xf>
    <xf numFmtId="38" fontId="1" fillId="0" borderId="45" xfId="61" applyNumberFormat="1" applyFont="1" applyFill="1" applyBorder="1" applyAlignment="1">
      <alignment horizontal="center" vertical="center"/>
      <protection/>
    </xf>
    <xf numFmtId="38" fontId="1" fillId="0" borderId="67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開業白紙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1581150</xdr:colOff>
      <xdr:row>64</xdr:row>
      <xdr:rowOff>0</xdr:rowOff>
    </xdr:from>
    <xdr:to>
      <xdr:col>6</xdr:col>
      <xdr:colOff>2152650</xdr:colOff>
      <xdr:row>66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705475" y="13792200"/>
          <a:ext cx="571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- 12 -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PageLayoutView="0" workbookViewId="0" topLeftCell="A44">
      <selection activeCell="E51" sqref="E51"/>
    </sheetView>
  </sheetViews>
  <sheetFormatPr defaultColWidth="9.00390625" defaultRowHeight="13.5"/>
  <cols>
    <col min="1" max="1" width="6.875" style="2" customWidth="1"/>
    <col min="2" max="2" width="3.00390625" style="2" customWidth="1"/>
    <col min="3" max="3" width="2.625" style="2" customWidth="1"/>
    <col min="4" max="4" width="3.375" style="2" customWidth="1"/>
    <col min="5" max="5" width="20.625" style="2" customWidth="1"/>
    <col min="6" max="6" width="17.625" style="2" customWidth="1"/>
    <col min="7" max="7" width="33.375" style="2" customWidth="1"/>
    <col min="8" max="8" width="17.625" style="2" customWidth="1"/>
    <col min="9" max="9" width="35.50390625" style="2" customWidth="1"/>
    <col min="10" max="16384" width="9.00390625" style="2" customWidth="1"/>
  </cols>
  <sheetData>
    <row r="1" spans="1:9" s="49" customFormat="1" ht="21">
      <c r="A1" s="1"/>
      <c r="B1" s="1"/>
      <c r="C1" s="11" t="s">
        <v>84</v>
      </c>
      <c r="I1" s="128" t="s">
        <v>3</v>
      </c>
    </row>
    <row r="2" spans="5:9" s="6" customFormat="1" ht="14.25" thickBot="1">
      <c r="E2" s="49" t="s">
        <v>21</v>
      </c>
      <c r="F2" s="7"/>
      <c r="H2" s="7"/>
      <c r="I2" s="128"/>
    </row>
    <row r="3" spans="3:9" ht="13.5">
      <c r="C3" s="136" t="s">
        <v>2</v>
      </c>
      <c r="D3" s="137"/>
      <c r="E3" s="138"/>
      <c r="F3" s="96" t="s">
        <v>85</v>
      </c>
      <c r="G3" s="140" t="s">
        <v>1</v>
      </c>
      <c r="H3" s="96" t="s">
        <v>86</v>
      </c>
      <c r="I3" s="141" t="s">
        <v>1</v>
      </c>
    </row>
    <row r="4" spans="3:14" ht="13.5">
      <c r="C4" s="139"/>
      <c r="D4" s="129"/>
      <c r="E4" s="130"/>
      <c r="F4" s="59" t="s">
        <v>87</v>
      </c>
      <c r="G4" s="131"/>
      <c r="H4" s="59" t="s">
        <v>88</v>
      </c>
      <c r="I4" s="132"/>
      <c r="J4" s="10"/>
      <c r="K4" s="10"/>
      <c r="L4" s="10"/>
      <c r="M4" s="10"/>
      <c r="N4" s="10"/>
    </row>
    <row r="5" spans="3:14" ht="18.75" customHeight="1">
      <c r="C5" s="97"/>
      <c r="D5" s="133" t="s">
        <v>53</v>
      </c>
      <c r="E5" s="44" t="s">
        <v>24</v>
      </c>
      <c r="F5" s="64">
        <v>2856</v>
      </c>
      <c r="G5" s="92" t="s">
        <v>64</v>
      </c>
      <c r="H5" s="64">
        <f>(850*840*12)/1000</f>
        <v>8568</v>
      </c>
      <c r="I5" s="98" t="s">
        <v>68</v>
      </c>
      <c r="J5" s="32"/>
      <c r="K5" s="32"/>
      <c r="L5" s="32"/>
      <c r="M5" s="32"/>
      <c r="N5" s="32"/>
    </row>
    <row r="6" spans="3:14" ht="18.75" customHeight="1">
      <c r="C6" s="99"/>
      <c r="D6" s="134"/>
      <c r="E6" s="30" t="s">
        <v>25</v>
      </c>
      <c r="F6" s="65">
        <v>1088</v>
      </c>
      <c r="G6" s="93" t="s">
        <v>65</v>
      </c>
      <c r="H6" s="69">
        <f>(1600*150*12)/1000</f>
        <v>2880</v>
      </c>
      <c r="I6" s="98" t="s">
        <v>69</v>
      </c>
      <c r="J6" s="10"/>
      <c r="K6" s="10"/>
      <c r="L6" s="10"/>
      <c r="M6" s="10"/>
      <c r="N6" s="10"/>
    </row>
    <row r="7" spans="3:14" ht="18.75" customHeight="1">
      <c r="C7" s="99"/>
      <c r="D7" s="134"/>
      <c r="E7" s="62" t="s">
        <v>74</v>
      </c>
      <c r="F7" s="65"/>
      <c r="G7" s="94"/>
      <c r="H7" s="69">
        <f>(1100*630*12)/1000</f>
        <v>8316</v>
      </c>
      <c r="I7" s="98" t="s">
        <v>71</v>
      </c>
      <c r="J7" s="10"/>
      <c r="K7" s="10"/>
      <c r="L7" s="10"/>
      <c r="M7" s="10"/>
      <c r="N7" s="10"/>
    </row>
    <row r="8" spans="3:14" ht="18.75" customHeight="1">
      <c r="C8" s="99"/>
      <c r="D8" s="134"/>
      <c r="E8" s="62" t="s">
        <v>75</v>
      </c>
      <c r="F8" s="65"/>
      <c r="G8" s="94"/>
      <c r="H8" s="69"/>
      <c r="I8" s="98"/>
      <c r="J8" s="10"/>
      <c r="K8" s="10"/>
      <c r="L8" s="10"/>
      <c r="M8" s="10"/>
      <c r="N8" s="10"/>
    </row>
    <row r="9" spans="3:14" ht="18.75" customHeight="1">
      <c r="C9" s="99"/>
      <c r="D9" s="134"/>
      <c r="E9" s="62" t="s">
        <v>79</v>
      </c>
      <c r="F9" s="65">
        <f>(3000*32*8)/1000</f>
        <v>768</v>
      </c>
      <c r="G9" s="94" t="s">
        <v>76</v>
      </c>
      <c r="H9" s="69">
        <f>(3000*65*12)/1000</f>
        <v>2340</v>
      </c>
      <c r="I9" s="98" t="s">
        <v>78</v>
      </c>
      <c r="J9" s="10"/>
      <c r="K9" s="10"/>
      <c r="L9" s="10"/>
      <c r="M9" s="10"/>
      <c r="N9" s="10"/>
    </row>
    <row r="10" spans="3:14" ht="18.75" customHeight="1">
      <c r="C10" s="99"/>
      <c r="D10" s="135"/>
      <c r="E10" s="55" t="s">
        <v>80</v>
      </c>
      <c r="F10" s="70"/>
      <c r="G10" s="95"/>
      <c r="H10" s="70"/>
      <c r="I10" s="100"/>
      <c r="J10" s="10"/>
      <c r="K10" s="10"/>
      <c r="L10" s="10"/>
      <c r="M10" s="10"/>
      <c r="N10" s="10"/>
    </row>
    <row r="11" spans="3:14" ht="18.75" customHeight="1">
      <c r="C11" s="99"/>
      <c r="D11" s="5"/>
      <c r="E11" s="12" t="s">
        <v>7</v>
      </c>
      <c r="F11" s="67">
        <f>SUM(F5:F10)</f>
        <v>4712</v>
      </c>
      <c r="G11" s="37"/>
      <c r="H11" s="67">
        <f>SUM(H5:H10)</f>
        <v>22104</v>
      </c>
      <c r="I11" s="101"/>
      <c r="J11" s="10"/>
      <c r="K11" s="10"/>
      <c r="L11" s="10"/>
      <c r="M11" s="10"/>
      <c r="N11" s="10"/>
    </row>
    <row r="12" spans="3:14" ht="18.75" customHeight="1">
      <c r="C12" s="102"/>
      <c r="D12" s="133" t="s">
        <v>42</v>
      </c>
      <c r="E12" s="44" t="s">
        <v>26</v>
      </c>
      <c r="F12" s="68"/>
      <c r="G12" s="56" t="s">
        <v>27</v>
      </c>
      <c r="H12" s="66"/>
      <c r="I12" s="103" t="s">
        <v>27</v>
      </c>
      <c r="J12" s="10"/>
      <c r="K12" s="10"/>
      <c r="L12" s="10"/>
      <c r="M12" s="10"/>
      <c r="N12" s="10"/>
    </row>
    <row r="13" spans="3:14" ht="18.75" customHeight="1">
      <c r="C13" s="99" t="s">
        <v>4</v>
      </c>
      <c r="D13" s="134"/>
      <c r="E13" s="30" t="s">
        <v>66</v>
      </c>
      <c r="F13" s="65">
        <f>F11*0.3</f>
        <v>1413.6</v>
      </c>
      <c r="G13" s="43" t="s">
        <v>67</v>
      </c>
      <c r="H13" s="65">
        <f>H11*0.3</f>
        <v>6631.2</v>
      </c>
      <c r="I13" s="104" t="s">
        <v>67</v>
      </c>
      <c r="J13" s="10"/>
      <c r="K13" s="10"/>
      <c r="L13" s="10"/>
      <c r="M13" s="10"/>
      <c r="N13" s="10"/>
    </row>
    <row r="14" spans="3:14" ht="18.75" customHeight="1">
      <c r="C14" s="99"/>
      <c r="D14" s="134"/>
      <c r="E14" s="62" t="s">
        <v>62</v>
      </c>
      <c r="F14" s="69">
        <v>380</v>
      </c>
      <c r="G14" s="63" t="s">
        <v>77</v>
      </c>
      <c r="H14" s="69">
        <f>H11*0.1</f>
        <v>2210.4</v>
      </c>
      <c r="I14" s="105" t="s">
        <v>73</v>
      </c>
      <c r="J14" s="10"/>
      <c r="K14" s="10"/>
      <c r="L14" s="10"/>
      <c r="M14" s="10"/>
      <c r="N14" s="10"/>
    </row>
    <row r="15" spans="3:14" ht="18.75" customHeight="1">
      <c r="C15" s="99" t="s">
        <v>17</v>
      </c>
      <c r="D15" s="135"/>
      <c r="E15" s="55"/>
      <c r="F15" s="70"/>
      <c r="G15" s="57"/>
      <c r="H15" s="70"/>
      <c r="I15" s="106"/>
      <c r="J15" s="10"/>
      <c r="K15" s="10"/>
      <c r="L15" s="10"/>
      <c r="M15" s="10"/>
      <c r="N15" s="10"/>
    </row>
    <row r="16" spans="3:14" ht="18.75" customHeight="1">
      <c r="C16" s="99"/>
      <c r="D16" s="4"/>
      <c r="E16" s="58" t="s">
        <v>22</v>
      </c>
      <c r="F16" s="66">
        <v>2000</v>
      </c>
      <c r="G16" s="23" t="s">
        <v>37</v>
      </c>
      <c r="H16" s="66">
        <v>3000</v>
      </c>
      <c r="I16" s="107" t="s">
        <v>38</v>
      </c>
      <c r="J16" s="10"/>
      <c r="K16" s="10"/>
      <c r="L16" s="10"/>
      <c r="M16" s="10"/>
      <c r="N16" s="10"/>
    </row>
    <row r="17" spans="2:14" ht="18.75" customHeight="1">
      <c r="B17" s="61"/>
      <c r="C17" s="99" t="s">
        <v>16</v>
      </c>
      <c r="D17" s="4"/>
      <c r="E17" s="58" t="s">
        <v>58</v>
      </c>
      <c r="F17" s="65"/>
      <c r="G17" s="40"/>
      <c r="H17" s="65">
        <f>(200000*12)/1000</f>
        <v>2400</v>
      </c>
      <c r="I17" s="108" t="s">
        <v>36</v>
      </c>
      <c r="J17" s="10"/>
      <c r="K17" s="10"/>
      <c r="L17" s="10"/>
      <c r="M17" s="10"/>
      <c r="N17" s="10"/>
    </row>
    <row r="18" spans="1:14" ht="18.75" customHeight="1">
      <c r="A18" s="127"/>
      <c r="B18" s="61"/>
      <c r="C18" s="99"/>
      <c r="D18" s="4" t="s">
        <v>4</v>
      </c>
      <c r="E18" s="31" t="s">
        <v>57</v>
      </c>
      <c r="F18" s="65">
        <v>908</v>
      </c>
      <c r="G18" s="40" t="s">
        <v>61</v>
      </c>
      <c r="H18" s="65">
        <f>(900*6*21*12*1.5)/1000</f>
        <v>2041.2</v>
      </c>
      <c r="I18" s="108" t="s">
        <v>72</v>
      </c>
      <c r="J18" s="10"/>
      <c r="K18" s="10"/>
      <c r="L18" s="10"/>
      <c r="M18" s="10"/>
      <c r="N18" s="10"/>
    </row>
    <row r="19" spans="1:14" ht="18.75" customHeight="1">
      <c r="A19" s="127"/>
      <c r="B19" s="61"/>
      <c r="C19" s="99"/>
      <c r="D19" s="4"/>
      <c r="E19" s="31" t="s">
        <v>59</v>
      </c>
      <c r="F19" s="65">
        <v>582</v>
      </c>
      <c r="G19" s="40" t="s">
        <v>60</v>
      </c>
      <c r="H19" s="65">
        <f>(H16+H17+H18)*0.2</f>
        <v>1488.24</v>
      </c>
      <c r="I19" s="108" t="s">
        <v>60</v>
      </c>
      <c r="J19" s="10"/>
      <c r="K19" s="10"/>
      <c r="L19" s="10"/>
      <c r="M19" s="10"/>
      <c r="N19" s="10"/>
    </row>
    <row r="20" spans="1:14" ht="30" customHeight="1">
      <c r="A20" s="127"/>
      <c r="C20" s="99" t="s">
        <v>43</v>
      </c>
      <c r="D20" s="4"/>
      <c r="E20" s="30" t="s">
        <v>56</v>
      </c>
      <c r="F20" s="65">
        <v>832</v>
      </c>
      <c r="G20" s="60" t="s">
        <v>55</v>
      </c>
      <c r="H20" s="65">
        <f>(95000*12+6500*12)/1000</f>
        <v>1218</v>
      </c>
      <c r="I20" s="109" t="s">
        <v>70</v>
      </c>
      <c r="J20" s="10"/>
      <c r="K20" s="10"/>
      <c r="L20" s="10"/>
      <c r="M20" s="10"/>
      <c r="N20" s="10"/>
    </row>
    <row r="21" spans="1:14" ht="18.75" customHeight="1">
      <c r="A21" s="25"/>
      <c r="C21" s="99"/>
      <c r="D21" s="4"/>
      <c r="E21" s="30" t="s">
        <v>31</v>
      </c>
      <c r="F21" s="65">
        <v>500</v>
      </c>
      <c r="G21" s="41"/>
      <c r="H21" s="65">
        <v>750</v>
      </c>
      <c r="I21" s="110"/>
      <c r="J21" s="10"/>
      <c r="K21" s="10"/>
      <c r="L21" s="10"/>
      <c r="M21" s="10"/>
      <c r="N21" s="10"/>
    </row>
    <row r="22" spans="3:14" ht="18.75" customHeight="1">
      <c r="C22" s="99"/>
      <c r="D22" s="4" t="s">
        <v>5</v>
      </c>
      <c r="E22" s="30" t="s">
        <v>23</v>
      </c>
      <c r="F22" s="65">
        <v>400</v>
      </c>
      <c r="G22" s="41" t="s">
        <v>39</v>
      </c>
      <c r="H22" s="65">
        <v>600</v>
      </c>
      <c r="I22" s="110" t="s">
        <v>54</v>
      </c>
      <c r="J22" s="10"/>
      <c r="K22" s="10"/>
      <c r="L22" s="10"/>
      <c r="M22" s="10"/>
      <c r="N22" s="10"/>
    </row>
    <row r="23" spans="3:14" ht="18.75" customHeight="1">
      <c r="C23" s="99"/>
      <c r="D23" s="4"/>
      <c r="E23" s="31" t="s">
        <v>32</v>
      </c>
      <c r="F23" s="65">
        <v>120</v>
      </c>
      <c r="G23" s="42"/>
      <c r="H23" s="65">
        <v>300</v>
      </c>
      <c r="I23" s="111"/>
      <c r="J23" s="10"/>
      <c r="K23" s="10"/>
      <c r="L23" s="10"/>
      <c r="M23" s="10"/>
      <c r="N23" s="10"/>
    </row>
    <row r="24" spans="3:14" ht="18.75" customHeight="1">
      <c r="C24" s="99"/>
      <c r="D24" s="4"/>
      <c r="E24" s="31" t="s">
        <v>63</v>
      </c>
      <c r="F24" s="71">
        <f>180+100+250+60+35</f>
        <v>625</v>
      </c>
      <c r="G24" s="24"/>
      <c r="H24" s="66">
        <v>800</v>
      </c>
      <c r="I24" s="112"/>
      <c r="J24" s="10"/>
      <c r="K24" s="10"/>
      <c r="L24" s="10"/>
      <c r="M24" s="10"/>
      <c r="N24" s="10"/>
    </row>
    <row r="25" spans="3:14" ht="18.75" customHeight="1">
      <c r="C25" s="99"/>
      <c r="D25" s="3"/>
      <c r="E25" s="12" t="s">
        <v>6</v>
      </c>
      <c r="F25" s="67">
        <f>SUM(F12:F24)</f>
        <v>7760.6</v>
      </c>
      <c r="G25" s="50"/>
      <c r="H25" s="67">
        <f>SUM(H12:H24)</f>
        <v>21439.04</v>
      </c>
      <c r="I25" s="51"/>
      <c r="J25" s="10"/>
      <c r="K25" s="10"/>
      <c r="L25" s="10"/>
      <c r="M25" s="10"/>
      <c r="N25" s="10"/>
    </row>
    <row r="26" spans="3:14" ht="18.75" customHeight="1" thickBot="1">
      <c r="C26" s="113"/>
      <c r="D26" s="18" t="s">
        <v>9</v>
      </c>
      <c r="E26" s="19" t="s">
        <v>8</v>
      </c>
      <c r="F26" s="72">
        <f>F11-F25</f>
        <v>-3048.6000000000004</v>
      </c>
      <c r="G26" s="38"/>
      <c r="H26" s="72">
        <f>H11-H25</f>
        <v>664.9599999999991</v>
      </c>
      <c r="I26" s="39"/>
      <c r="J26" s="10"/>
      <c r="K26" s="10"/>
      <c r="L26" s="10"/>
      <c r="M26" s="10"/>
      <c r="N26" s="10"/>
    </row>
    <row r="27" spans="3:9" ht="18.75" customHeight="1">
      <c r="C27" s="102"/>
      <c r="D27" s="16" t="s">
        <v>0</v>
      </c>
      <c r="E27" s="28"/>
      <c r="F27" s="73"/>
      <c r="G27" s="52"/>
      <c r="H27" s="82"/>
      <c r="I27" s="114"/>
    </row>
    <row r="28" spans="3:9" ht="18.75" customHeight="1">
      <c r="C28" s="102" t="s">
        <v>44</v>
      </c>
      <c r="D28" s="14" t="s">
        <v>10</v>
      </c>
      <c r="E28" s="20"/>
      <c r="F28" s="74"/>
      <c r="G28" s="29"/>
      <c r="H28" s="83"/>
      <c r="I28" s="115"/>
    </row>
    <row r="29" spans="3:9" ht="18.75" customHeight="1">
      <c r="C29" s="102" t="s">
        <v>45</v>
      </c>
      <c r="D29" s="5"/>
      <c r="E29" s="12" t="s">
        <v>19</v>
      </c>
      <c r="F29" s="75">
        <f>SUM(F27:F28)</f>
        <v>0</v>
      </c>
      <c r="G29" s="26"/>
      <c r="H29" s="75">
        <f>SUM(H27:H28)</f>
        <v>0</v>
      </c>
      <c r="I29" s="34"/>
    </row>
    <row r="30" spans="3:9" ht="18.75" customHeight="1">
      <c r="C30" s="102" t="s">
        <v>16</v>
      </c>
      <c r="D30" s="13" t="s">
        <v>11</v>
      </c>
      <c r="E30" s="44" t="s">
        <v>81</v>
      </c>
      <c r="F30" s="76">
        <v>200</v>
      </c>
      <c r="G30" s="47"/>
      <c r="H30" s="84"/>
      <c r="I30" s="48"/>
    </row>
    <row r="31" spans="3:9" ht="18.75" customHeight="1">
      <c r="C31" s="102"/>
      <c r="D31" s="16"/>
      <c r="E31" s="88" t="s">
        <v>82</v>
      </c>
      <c r="F31" s="89">
        <v>250</v>
      </c>
      <c r="G31" s="90"/>
      <c r="H31" s="91"/>
      <c r="I31" s="116"/>
    </row>
    <row r="32" spans="3:9" ht="18.75" customHeight="1">
      <c r="C32" s="102" t="s">
        <v>11</v>
      </c>
      <c r="D32" s="14" t="s">
        <v>12</v>
      </c>
      <c r="E32" s="88" t="s">
        <v>83</v>
      </c>
      <c r="F32" s="77">
        <v>150</v>
      </c>
      <c r="G32" s="27"/>
      <c r="H32" s="85"/>
      <c r="I32" s="35"/>
    </row>
    <row r="33" spans="3:9" ht="18.75" customHeight="1">
      <c r="C33" s="102"/>
      <c r="D33" s="5"/>
      <c r="E33" s="12" t="s">
        <v>20</v>
      </c>
      <c r="F33" s="75">
        <f>SUM(F30:F32)</f>
        <v>600</v>
      </c>
      <c r="G33" s="26"/>
      <c r="H33" s="75">
        <f>SUM(H30:H32)</f>
        <v>0</v>
      </c>
      <c r="I33" s="36"/>
    </row>
    <row r="34" spans="3:9" ht="18.75" customHeight="1" thickBot="1">
      <c r="C34" s="117"/>
      <c r="D34" s="53" t="s">
        <v>13</v>
      </c>
      <c r="E34" s="19" t="s">
        <v>52</v>
      </c>
      <c r="F34" s="78">
        <f>F29-F33</f>
        <v>-600</v>
      </c>
      <c r="G34" s="54"/>
      <c r="H34" s="78">
        <f>H29-H33</f>
        <v>0</v>
      </c>
      <c r="I34" s="118"/>
    </row>
    <row r="35" spans="3:9" ht="18.75" customHeight="1">
      <c r="C35" s="102"/>
      <c r="D35" s="16" t="s">
        <v>0</v>
      </c>
      <c r="E35" s="58" t="s">
        <v>33</v>
      </c>
      <c r="F35" s="79">
        <v>1000</v>
      </c>
      <c r="G35" s="45" t="s">
        <v>30</v>
      </c>
      <c r="H35" s="86">
        <f>$F$43</f>
        <v>111.39999999999964</v>
      </c>
      <c r="I35" s="119" t="s">
        <v>34</v>
      </c>
    </row>
    <row r="36" spans="3:9" ht="18.75" customHeight="1">
      <c r="C36" s="102"/>
      <c r="D36" s="16"/>
      <c r="E36" s="125" t="s">
        <v>89</v>
      </c>
      <c r="F36" s="126">
        <v>1000</v>
      </c>
      <c r="G36" s="122"/>
      <c r="H36" s="123"/>
      <c r="I36" s="124"/>
    </row>
    <row r="37" spans="3:9" ht="18.75" customHeight="1">
      <c r="C37" s="102" t="s">
        <v>14</v>
      </c>
      <c r="D37" s="14" t="s">
        <v>10</v>
      </c>
      <c r="E37" s="30" t="s">
        <v>35</v>
      </c>
      <c r="F37" s="80">
        <v>2000</v>
      </c>
      <c r="G37" s="46" t="s">
        <v>35</v>
      </c>
      <c r="H37" s="87"/>
      <c r="I37" s="120" t="s">
        <v>35</v>
      </c>
    </row>
    <row r="38" spans="3:9" ht="18.75" customHeight="1">
      <c r="C38" s="102" t="s">
        <v>15</v>
      </c>
      <c r="D38" s="5"/>
      <c r="E38" s="12" t="s">
        <v>46</v>
      </c>
      <c r="F38" s="75">
        <f>SUM(F35:F37)</f>
        <v>4000</v>
      </c>
      <c r="G38" s="26"/>
      <c r="H38" s="75">
        <f>SUM(H35:H37)</f>
        <v>111.39999999999964</v>
      </c>
      <c r="I38" s="34"/>
    </row>
    <row r="39" spans="3:9" ht="18.75" customHeight="1">
      <c r="C39" s="102" t="s">
        <v>16</v>
      </c>
      <c r="D39" s="13" t="s">
        <v>11</v>
      </c>
      <c r="E39" s="44" t="s">
        <v>18</v>
      </c>
      <c r="F39" s="76">
        <v>240</v>
      </c>
      <c r="G39" s="47" t="s">
        <v>28</v>
      </c>
      <c r="H39" s="84">
        <v>360</v>
      </c>
      <c r="I39" s="48" t="s">
        <v>29</v>
      </c>
    </row>
    <row r="40" spans="3:9" ht="18.75" customHeight="1">
      <c r="C40" s="102" t="s">
        <v>11</v>
      </c>
      <c r="D40" s="14" t="s">
        <v>12</v>
      </c>
      <c r="E40" s="88"/>
      <c r="F40" s="77"/>
      <c r="G40" s="27"/>
      <c r="H40" s="85"/>
      <c r="I40" s="35"/>
    </row>
    <row r="41" spans="3:9" ht="18.75" customHeight="1">
      <c r="C41" s="102"/>
      <c r="D41" s="5"/>
      <c r="E41" s="12" t="s">
        <v>47</v>
      </c>
      <c r="F41" s="75">
        <f>SUM(F39:F40)</f>
        <v>240</v>
      </c>
      <c r="G41" s="26"/>
      <c r="H41" s="75">
        <f>SUM(H39:H40)</f>
        <v>360</v>
      </c>
      <c r="I41" s="36"/>
    </row>
    <row r="42" spans="3:9" ht="18.75" customHeight="1" thickBot="1">
      <c r="C42" s="121"/>
      <c r="D42" s="15" t="s">
        <v>48</v>
      </c>
      <c r="E42" s="12" t="s">
        <v>50</v>
      </c>
      <c r="F42" s="78">
        <f>F38-F41</f>
        <v>3760</v>
      </c>
      <c r="G42" s="33"/>
      <c r="H42" s="78">
        <f>H38-H41</f>
        <v>-248.60000000000036</v>
      </c>
      <c r="I42" s="118"/>
    </row>
    <row r="43" spans="3:9" ht="16.5" customHeight="1" thickBot="1">
      <c r="C43" s="8"/>
      <c r="D43" s="17" t="s">
        <v>49</v>
      </c>
      <c r="E43" s="9" t="s">
        <v>51</v>
      </c>
      <c r="F43" s="81">
        <f>F26+F34+F42</f>
        <v>111.39999999999964</v>
      </c>
      <c r="G43" s="21"/>
      <c r="H43" s="81">
        <f>H26+H34+H42</f>
        <v>416.35999999999876</v>
      </c>
      <c r="I43" s="22"/>
    </row>
    <row r="45" ht="13.5">
      <c r="E45" s="2" t="s">
        <v>41</v>
      </c>
    </row>
    <row r="46" ht="13.5">
      <c r="E46" s="2" t="s">
        <v>40</v>
      </c>
    </row>
  </sheetData>
  <sheetProtection/>
  <mergeCells count="7">
    <mergeCell ref="D12:D15"/>
    <mergeCell ref="A18:A20"/>
    <mergeCell ref="I1:I2"/>
    <mergeCell ref="C3:E4"/>
    <mergeCell ref="G3:G4"/>
    <mergeCell ref="I3:I4"/>
    <mergeCell ref="D5:D10"/>
  </mergeCell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株式会社ヒューマン・キャピタル・マネジメント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土井　尚人</dc:creator>
  <cp:keywords/>
  <dc:description/>
  <cp:lastModifiedBy>suzuki</cp:lastModifiedBy>
  <cp:lastPrinted>2022-03-25T05:28:37Z</cp:lastPrinted>
  <dcterms:created xsi:type="dcterms:W3CDTF">2003-03-11T05:09:14Z</dcterms:created>
  <dcterms:modified xsi:type="dcterms:W3CDTF">2022-03-25T05:29:15Z</dcterms:modified>
  <cp:category/>
  <cp:version/>
  <cp:contentType/>
  <cp:contentStatus/>
</cp:coreProperties>
</file>